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\Documents\East Tisted\ETPC for Googledrive\Dec 2021 meeting\"/>
    </mc:Choice>
  </mc:AlternateContent>
  <xr:revisionPtr revIDLastSave="0" documentId="8_{5DE392EA-877E-481F-BEBC-FF538C4A169D}" xr6:coauthVersionLast="47" xr6:coauthVersionMax="47" xr10:uidLastSave="{00000000-0000-0000-0000-000000000000}"/>
  <bookViews>
    <workbookView xWindow="735" yWindow="0" windowWidth="19665" windowHeight="109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E41" i="1"/>
  <c r="H22" i="1"/>
  <c r="H33" i="1"/>
  <c r="H16" i="1"/>
  <c r="H11" i="1"/>
  <c r="G41" i="1"/>
  <c r="G36" i="1" l="1"/>
  <c r="F36" i="1"/>
  <c r="F27" i="1"/>
  <c r="H31" i="1" l="1"/>
  <c r="H36" i="1" l="1"/>
  <c r="H27" i="1"/>
  <c r="G27" i="1"/>
  <c r="E36" i="1"/>
  <c r="E27" i="1"/>
  <c r="D16" i="1"/>
  <c r="D18" i="1"/>
  <c r="D36" i="1" l="1"/>
  <c r="D27" i="1"/>
  <c r="D38" i="1" l="1"/>
  <c r="E6" i="1" s="1"/>
  <c r="C36" i="1"/>
  <c r="C27" i="1" l="1"/>
</calcChain>
</file>

<file path=xl/sharedStrings.xml><?xml version="1.0" encoding="utf-8"?>
<sst xmlns="http://schemas.openxmlformats.org/spreadsheetml/2006/main" count="89" uniqueCount="68">
  <si>
    <t>2017/18</t>
  </si>
  <si>
    <t>2018/19</t>
  </si>
  <si>
    <t>Actual</t>
  </si>
  <si>
    <t>Opening Bank Balance</t>
  </si>
  <si>
    <t>Payments Out:</t>
  </si>
  <si>
    <t>General Admin / VH hire Cllr Training Courses</t>
  </si>
  <si>
    <t>Staff Wages/Courses</t>
  </si>
  <si>
    <t>Subscriptions</t>
  </si>
  <si>
    <t>S 214 Payments</t>
  </si>
  <si>
    <t>(donation to PCC)</t>
  </si>
  <si>
    <t>Grass cutting &amp; maintenance</t>
  </si>
  <si>
    <t>cricket outfield</t>
  </si>
  <si>
    <t>play &amp; pond areas</t>
  </si>
  <si>
    <t>Insurance</t>
  </si>
  <si>
    <t>Provision of Facilities</t>
  </si>
  <si>
    <t xml:space="preserve">S142 Payments </t>
  </si>
  <si>
    <t>Audit Fees</t>
  </si>
  <si>
    <t>VAT &amp; PAYE</t>
  </si>
  <si>
    <t>Traffic Survey (S30)</t>
  </si>
  <si>
    <t>Total Annual Expenditure</t>
  </si>
  <si>
    <t>Payments In:</t>
  </si>
  <si>
    <t>VAT Reclaim</t>
  </si>
  <si>
    <t>HALC Refund</t>
  </si>
  <si>
    <t>Precept</t>
  </si>
  <si>
    <t>Banking Chairman’s Allowance balance</t>
  </si>
  <si>
    <t>Total Annual Income</t>
  </si>
  <si>
    <t>Closing Bank Balance</t>
  </si>
  <si>
    <t>Defibrillator</t>
  </si>
  <si>
    <t>2019/20</t>
  </si>
  <si>
    <t>Election expenses</t>
  </si>
  <si>
    <t>Notes</t>
  </si>
  <si>
    <t>no change proposed</t>
  </si>
  <si>
    <t>discontinued</t>
  </si>
  <si>
    <t xml:space="preserve">Actual </t>
  </si>
  <si>
    <t>2020/21</t>
  </si>
  <si>
    <t>District Cllr's grant</t>
  </si>
  <si>
    <t>no election planned</t>
  </si>
  <si>
    <t>donation to Homestart assumed to continue</t>
  </si>
  <si>
    <t>once off</t>
  </si>
  <si>
    <t>possible speed control measures (or other projects)</t>
  </si>
  <si>
    <t>clerk continues as volunteer</t>
  </si>
  <si>
    <t>2021/22</t>
  </si>
  <si>
    <t>Forecast outturn</t>
  </si>
  <si>
    <t>1 defib pad budgeted</t>
  </si>
  <si>
    <t>Halc/Nalc only.  5% increase allowed</t>
  </si>
  <si>
    <t>Speed control or other project</t>
  </si>
  <si>
    <t>2022/23</t>
  </si>
  <si>
    <t>Proposal</t>
  </si>
  <si>
    <t>* closing bank balance March 2022 estimated as current balance less projected spend to 31.03.22</t>
  </si>
  <si>
    <t>i.e.</t>
  </si>
  <si>
    <t>=</t>
  </si>
  <si>
    <t>opening bank balance April 2022 estimated as current balance less projected spend to 31.03.22</t>
  </si>
  <si>
    <t>5% increase allowed</t>
  </si>
  <si>
    <t>New 3-year deal negotiated 2020/21</t>
  </si>
  <si>
    <t>have negotiated no change for 21/22</t>
  </si>
  <si>
    <t>S145 payments</t>
  </si>
  <si>
    <t>Estimate</t>
  </si>
  <si>
    <t>recurring charges for website £220 (plus VAT), one training course @£100 plus hire of Village Hall @£130</t>
  </si>
  <si>
    <t>potential support Platinum Jubilee events</t>
  </si>
  <si>
    <t>We are required to keep contingency equivalent to half a year's recurring spend (£3212 x 0.5 =£1606)</t>
  </si>
  <si>
    <t>To date</t>
  </si>
  <si>
    <t>Budget proposal</t>
  </si>
  <si>
    <t>East Tisted Parish Council 2021/22 Budget Review &amp; 2022/23 Budget and Precept Proposal Dec 2021 (2.5% precept uplift)</t>
  </si>
  <si>
    <t>expenditure liable to VAT: website charges £42, defib pad £8, speed control £5600</t>
  </si>
  <si>
    <t>reclaim will be equal to VAT paid</t>
  </si>
  <si>
    <t>proposed uplift 2.5%</t>
  </si>
  <si>
    <t>Estimate year end</t>
  </si>
  <si>
    <t>*estimate £6,854.36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</si>
</sst>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8" fontId="1" fillId="0" borderId="3" xfId="0" applyNumberFormat="1" applyFont="1" applyBorder="1" applyAlignment="1">
      <alignment horizontal="right" wrapText="1"/>
    </xf>
    <xf numFmtId="8" fontId="1" fillId="0" borderId="3" xfId="0" applyNumberFormat="1" applyFont="1" applyBorder="1" applyAlignment="1">
      <alignment horizontal="right"/>
    </xf>
    <xf numFmtId="8" fontId="1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17" fontId="1" fillId="0" borderId="3" xfId="0" applyNumberFormat="1" applyFont="1" applyBorder="1" applyAlignment="1">
      <alignment horizontal="right" wrapText="1"/>
    </xf>
    <xf numFmtId="8" fontId="1" fillId="0" borderId="6" xfId="0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/>
    </xf>
    <xf numFmtId="8" fontId="1" fillId="0" borderId="1" xfId="0" applyNumberFormat="1" applyFont="1" applyBorder="1" applyAlignment="1">
      <alignment horizontal="right" wrapText="1"/>
    </xf>
    <xf numFmtId="8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/>
    <xf numFmtId="8" fontId="1" fillId="0" borderId="2" xfId="0" applyNumberFormat="1" applyFont="1" applyBorder="1" applyAlignment="1">
      <alignment horizontal="right" wrapText="1"/>
    </xf>
    <xf numFmtId="8" fontId="1" fillId="0" borderId="6" xfId="0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8" fontId="1" fillId="0" borderId="6" xfId="0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17" fontId="1" fillId="0" borderId="1" xfId="0" applyNumberFormat="1" applyFont="1" applyFill="1" applyBorder="1" applyAlignment="1">
      <alignment horizontal="right" wrapText="1"/>
    </xf>
    <xf numFmtId="8" fontId="4" fillId="0" borderId="3" xfId="0" applyNumberFormat="1" applyFont="1" applyBorder="1" applyAlignment="1">
      <alignment horizontal="right" wrapText="1"/>
    </xf>
    <xf numFmtId="8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8" fontId="4" fillId="0" borderId="3" xfId="0" applyNumberFormat="1" applyFont="1" applyBorder="1" applyAlignment="1">
      <alignment horizontal="right"/>
    </xf>
    <xf numFmtId="17" fontId="1" fillId="0" borderId="1" xfId="0" applyNumberFormat="1" applyFont="1" applyBorder="1" applyAlignment="1">
      <alignment horizontal="right" wrapText="1"/>
    </xf>
    <xf numFmtId="0" fontId="0" fillId="2" borderId="0" xfId="0" applyFill="1"/>
    <xf numFmtId="0" fontId="1" fillId="0" borderId="6" xfId="0" applyFont="1" applyBorder="1" applyAlignment="1">
      <alignment horizontal="right" wrapText="1"/>
    </xf>
    <xf numFmtId="8" fontId="1" fillId="0" borderId="6" xfId="0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8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8" fontId="1" fillId="0" borderId="7" xfId="0" applyNumberFormat="1" applyFont="1" applyBorder="1" applyAlignment="1">
      <alignment horizontal="right" wrapText="1"/>
    </xf>
    <xf numFmtId="8" fontId="1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8" fontId="5" fillId="0" borderId="0" xfId="0" applyNumberFormat="1" applyFont="1"/>
    <xf numFmtId="0" fontId="5" fillId="0" borderId="0" xfId="0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0" borderId="0" xfId="0" applyFont="1"/>
    <xf numFmtId="8" fontId="7" fillId="0" borderId="0" xfId="0" applyNumberFormat="1" applyFont="1" applyAlignment="1">
      <alignment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5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right" wrapText="1"/>
    </xf>
    <xf numFmtId="8" fontId="1" fillId="0" borderId="6" xfId="0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8" fontId="1" fillId="0" borderId="2" xfId="0" applyNumberFormat="1" applyFont="1" applyBorder="1" applyAlignment="1">
      <alignment horizontal="right"/>
    </xf>
    <xf numFmtId="8" fontId="1" fillId="0" borderId="6" xfId="0" applyNumberFormat="1" applyFont="1" applyBorder="1" applyAlignment="1">
      <alignment horizontal="right" wrapText="1"/>
    </xf>
    <xf numFmtId="8" fontId="1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topLeftCell="A28" zoomScaleNormal="100" workbookViewId="0">
      <selection activeCell="H39" sqref="H39"/>
    </sheetView>
  </sheetViews>
  <sheetFormatPr defaultRowHeight="15" outlineLevelRow="2" x14ac:dyDescent="0.25"/>
  <cols>
    <col min="1" max="1" width="19.42578125" customWidth="1"/>
    <col min="2" max="3" width="10.140625" bestFit="1" customWidth="1"/>
    <col min="4" max="4" width="9.7109375" customWidth="1"/>
    <col min="5" max="5" width="10.85546875" bestFit="1" customWidth="1"/>
    <col min="6" max="6" width="10.140625" customWidth="1"/>
    <col min="7" max="7" width="9.7109375" customWidth="1"/>
    <col min="8" max="8" width="10.140625" bestFit="1" customWidth="1"/>
    <col min="9" max="9" width="59.7109375" customWidth="1"/>
  </cols>
  <sheetData>
    <row r="1" spans="1:13" x14ac:dyDescent="0.25">
      <c r="A1" s="63" t="s">
        <v>62</v>
      </c>
    </row>
    <row r="2" spans="1:13" ht="15.75" thickBot="1" x14ac:dyDescent="0.3"/>
    <row r="3" spans="1:13" ht="15.75" thickBot="1" x14ac:dyDescent="0.3">
      <c r="A3" s="1"/>
      <c r="B3" s="2" t="s">
        <v>0</v>
      </c>
      <c r="C3" s="2" t="s">
        <v>1</v>
      </c>
      <c r="D3" s="19" t="s">
        <v>28</v>
      </c>
      <c r="E3" s="19" t="s">
        <v>34</v>
      </c>
      <c r="F3" s="19" t="s">
        <v>41</v>
      </c>
      <c r="G3" s="19" t="s">
        <v>41</v>
      </c>
      <c r="H3" s="19" t="s">
        <v>46</v>
      </c>
      <c r="I3" s="46"/>
      <c r="J3" s="46"/>
    </row>
    <row r="4" spans="1:13" ht="15.75" thickBot="1" x14ac:dyDescent="0.3">
      <c r="A4" s="3"/>
      <c r="B4" s="4" t="s">
        <v>2</v>
      </c>
      <c r="C4" s="20" t="s">
        <v>33</v>
      </c>
      <c r="D4" s="20" t="s">
        <v>2</v>
      </c>
      <c r="E4" s="38" t="s">
        <v>2</v>
      </c>
      <c r="F4" s="38" t="s">
        <v>2</v>
      </c>
      <c r="G4" s="38" t="s">
        <v>2</v>
      </c>
      <c r="H4" s="20" t="s">
        <v>56</v>
      </c>
      <c r="I4" s="46"/>
      <c r="J4" s="46"/>
    </row>
    <row r="5" spans="1:13" ht="15.75" thickBot="1" x14ac:dyDescent="0.3">
      <c r="A5" s="7"/>
      <c r="B5" s="4"/>
      <c r="C5" s="22"/>
      <c r="D5" s="21"/>
      <c r="E5" s="21"/>
      <c r="F5" s="21"/>
      <c r="G5" s="21"/>
      <c r="H5" s="47"/>
      <c r="I5" s="61" t="s">
        <v>30</v>
      </c>
      <c r="J5" s="46"/>
    </row>
    <row r="6" spans="1:13" ht="27" outlineLevel="1" thickBot="1" x14ac:dyDescent="0.3">
      <c r="A6" s="8" t="s">
        <v>3</v>
      </c>
      <c r="B6" s="9">
        <v>3545.64</v>
      </c>
      <c r="C6" s="10">
        <v>4999.7299999999996</v>
      </c>
      <c r="D6" s="27">
        <v>5070.6099999999997</v>
      </c>
      <c r="E6" s="27">
        <f>D38</f>
        <v>5840.8899999999994</v>
      </c>
      <c r="F6" s="27">
        <v>5548.71</v>
      </c>
      <c r="G6" s="54">
        <v>5548.71</v>
      </c>
      <c r="H6" s="55">
        <v>6854.36</v>
      </c>
      <c r="I6" s="52" t="s">
        <v>51</v>
      </c>
      <c r="J6" s="46"/>
    </row>
    <row r="7" spans="1:13" ht="15.75" outlineLevel="1" thickBot="1" x14ac:dyDescent="0.3">
      <c r="A7" s="7"/>
      <c r="B7" s="6"/>
      <c r="C7" s="6"/>
      <c r="D7" s="25"/>
      <c r="E7" s="25"/>
      <c r="F7" s="25"/>
      <c r="G7" s="25"/>
      <c r="H7" s="25"/>
      <c r="I7" s="61"/>
      <c r="J7" s="46"/>
    </row>
    <row r="8" spans="1:13" ht="27" outlineLevel="1" thickBot="1" x14ac:dyDescent="0.3">
      <c r="A8" s="8" t="s">
        <v>4</v>
      </c>
      <c r="B8" s="51" t="s">
        <v>2</v>
      </c>
      <c r="C8" s="20" t="s">
        <v>33</v>
      </c>
      <c r="D8" s="20" t="s">
        <v>2</v>
      </c>
      <c r="E8" s="38" t="s">
        <v>2</v>
      </c>
      <c r="F8" s="21" t="s">
        <v>60</v>
      </c>
      <c r="G8" s="21" t="s">
        <v>66</v>
      </c>
      <c r="H8" s="21" t="s">
        <v>61</v>
      </c>
      <c r="I8" s="61"/>
      <c r="J8" s="46"/>
    </row>
    <row r="9" spans="1:13" ht="39.75" outlineLevel="2" thickBot="1" x14ac:dyDescent="0.3">
      <c r="A9" s="8" t="s">
        <v>5</v>
      </c>
      <c r="B9" s="11">
        <v>195</v>
      </c>
      <c r="C9" s="10">
        <v>135</v>
      </c>
      <c r="D9" s="28">
        <v>246</v>
      </c>
      <c r="E9" s="28">
        <v>255.95</v>
      </c>
      <c r="F9" s="28">
        <v>143.97999999999999</v>
      </c>
      <c r="G9" s="28">
        <v>250</v>
      </c>
      <c r="H9" s="28">
        <v>450</v>
      </c>
      <c r="I9" s="62" t="s">
        <v>57</v>
      </c>
      <c r="J9" s="46"/>
      <c r="M9" s="32"/>
    </row>
    <row r="10" spans="1:13" ht="15.75" outlineLevel="2" thickBot="1" x14ac:dyDescent="0.3">
      <c r="A10" s="8" t="s">
        <v>6</v>
      </c>
      <c r="B10" s="33">
        <v>130</v>
      </c>
      <c r="C10" s="10">
        <v>0</v>
      </c>
      <c r="D10" s="28"/>
      <c r="E10" s="28"/>
      <c r="F10" s="28"/>
      <c r="G10" s="28"/>
      <c r="H10" s="28"/>
      <c r="I10" s="61" t="s">
        <v>40</v>
      </c>
      <c r="J10" s="46"/>
    </row>
    <row r="11" spans="1:13" ht="15.75" outlineLevel="2" thickBot="1" x14ac:dyDescent="0.3">
      <c r="A11" s="8" t="s">
        <v>7</v>
      </c>
      <c r="B11" s="11">
        <v>221</v>
      </c>
      <c r="C11" s="10">
        <v>222</v>
      </c>
      <c r="D11" s="28">
        <v>153</v>
      </c>
      <c r="E11" s="28">
        <v>156.6</v>
      </c>
      <c r="F11" s="28">
        <v>156.54</v>
      </c>
      <c r="G11" s="28">
        <v>156.54</v>
      </c>
      <c r="H11" s="28">
        <f>G11*1.05</f>
        <v>164.36699999999999</v>
      </c>
      <c r="I11" s="61" t="s">
        <v>44</v>
      </c>
      <c r="J11" s="46"/>
    </row>
    <row r="12" spans="1:13" outlineLevel="2" x14ac:dyDescent="0.25">
      <c r="A12" s="13" t="s">
        <v>8</v>
      </c>
      <c r="B12" s="71">
        <v>350</v>
      </c>
      <c r="C12" s="68">
        <v>350</v>
      </c>
      <c r="D12" s="23"/>
      <c r="E12" s="34"/>
      <c r="F12" s="48"/>
      <c r="G12" s="34"/>
      <c r="H12" s="36"/>
      <c r="I12" s="61"/>
      <c r="J12" s="46"/>
    </row>
    <row r="13" spans="1:13" ht="15.75" outlineLevel="2" thickBot="1" x14ac:dyDescent="0.3">
      <c r="A13" s="8" t="s">
        <v>9</v>
      </c>
      <c r="B13" s="72"/>
      <c r="C13" s="70"/>
      <c r="D13" s="24">
        <v>350</v>
      </c>
      <c r="E13" s="35">
        <v>350</v>
      </c>
      <c r="F13" s="49">
        <v>0</v>
      </c>
      <c r="G13" s="35">
        <v>350</v>
      </c>
      <c r="H13" s="37">
        <v>350</v>
      </c>
      <c r="I13" s="61" t="s">
        <v>31</v>
      </c>
      <c r="J13" s="46"/>
    </row>
    <row r="14" spans="1:13" ht="24.75" outlineLevel="2" x14ac:dyDescent="0.25">
      <c r="A14" s="14" t="s">
        <v>10</v>
      </c>
      <c r="B14" s="65">
        <v>1295</v>
      </c>
      <c r="C14" s="68">
        <v>1767.5</v>
      </c>
      <c r="D14" s="23"/>
      <c r="E14" s="34"/>
      <c r="F14" s="48"/>
      <c r="G14" s="34"/>
      <c r="H14" s="36"/>
      <c r="I14" s="61"/>
      <c r="J14" s="46"/>
    </row>
    <row r="15" spans="1:13" outlineLevel="2" x14ac:dyDescent="0.25">
      <c r="A15" s="14" t="s">
        <v>11</v>
      </c>
      <c r="B15" s="66"/>
      <c r="C15" s="69"/>
      <c r="D15" s="24"/>
      <c r="E15" s="35"/>
      <c r="F15" s="49"/>
      <c r="G15" s="35"/>
      <c r="H15" s="37"/>
      <c r="I15" s="61"/>
      <c r="J15" s="46"/>
    </row>
    <row r="16" spans="1:13" ht="15.75" outlineLevel="2" thickBot="1" x14ac:dyDescent="0.3">
      <c r="A16" s="15" t="s">
        <v>12</v>
      </c>
      <c r="B16" s="67"/>
      <c r="C16" s="70"/>
      <c r="D16" s="24">
        <f>700+650</f>
        <v>1350</v>
      </c>
      <c r="E16" s="35">
        <v>1260</v>
      </c>
      <c r="F16" s="49">
        <v>630</v>
      </c>
      <c r="G16" s="35">
        <v>1730</v>
      </c>
      <c r="H16" s="37">
        <f>G16*1.05</f>
        <v>1816.5</v>
      </c>
      <c r="I16" s="61" t="s">
        <v>52</v>
      </c>
      <c r="J16" s="46"/>
    </row>
    <row r="17" spans="1:10" ht="15.75" outlineLevel="2" thickBot="1" x14ac:dyDescent="0.3">
      <c r="A17" s="8" t="s">
        <v>13</v>
      </c>
      <c r="B17" s="11">
        <v>288.45999999999998</v>
      </c>
      <c r="C17" s="10">
        <v>237.62</v>
      </c>
      <c r="D17" s="28">
        <v>238.12</v>
      </c>
      <c r="E17" s="28">
        <v>238.63</v>
      </c>
      <c r="F17" s="28">
        <v>238.63</v>
      </c>
      <c r="G17" s="28">
        <v>238.63</v>
      </c>
      <c r="H17" s="28">
        <v>238.63</v>
      </c>
      <c r="I17" s="61" t="s">
        <v>53</v>
      </c>
      <c r="J17" s="46"/>
    </row>
    <row r="18" spans="1:10" ht="15.75" outlineLevel="2" thickBot="1" x14ac:dyDescent="0.3">
      <c r="A18" s="8" t="s">
        <v>14</v>
      </c>
      <c r="B18" s="11">
        <v>263.75</v>
      </c>
      <c r="C18" s="12"/>
      <c r="D18" s="30">
        <f>573+145</f>
        <v>718</v>
      </c>
      <c r="E18" s="30">
        <v>42</v>
      </c>
      <c r="F18" s="30">
        <v>0</v>
      </c>
      <c r="G18" s="30">
        <v>61.28</v>
      </c>
      <c r="H18" s="30">
        <v>42</v>
      </c>
      <c r="I18" s="61" t="s">
        <v>43</v>
      </c>
      <c r="J18" s="46"/>
    </row>
    <row r="19" spans="1:10" ht="15.75" outlineLevel="2" thickBot="1" x14ac:dyDescent="0.3">
      <c r="A19" s="8" t="s">
        <v>15</v>
      </c>
      <c r="B19" s="11">
        <v>50</v>
      </c>
      <c r="C19" s="10">
        <v>50</v>
      </c>
      <c r="D19" s="28">
        <v>50</v>
      </c>
      <c r="E19" s="28">
        <v>50</v>
      </c>
      <c r="F19" s="28">
        <v>50</v>
      </c>
      <c r="G19" s="28">
        <v>50</v>
      </c>
      <c r="H19" s="28">
        <v>50</v>
      </c>
      <c r="I19" s="61" t="s">
        <v>37</v>
      </c>
      <c r="J19" s="46"/>
    </row>
    <row r="20" spans="1:10" ht="15.75" outlineLevel="2" thickBot="1" x14ac:dyDescent="0.3">
      <c r="A20" s="8" t="s">
        <v>16</v>
      </c>
      <c r="B20" s="11">
        <v>95</v>
      </c>
      <c r="C20" s="10">
        <v>100</v>
      </c>
      <c r="D20" s="28">
        <v>105</v>
      </c>
      <c r="E20" s="28">
        <v>110</v>
      </c>
      <c r="F20" s="28">
        <v>110</v>
      </c>
      <c r="G20" s="28">
        <v>110</v>
      </c>
      <c r="H20" s="28">
        <v>110</v>
      </c>
      <c r="I20" s="61" t="s">
        <v>54</v>
      </c>
      <c r="J20" s="46"/>
    </row>
    <row r="21" spans="1:10" ht="15.75" outlineLevel="2" thickBot="1" x14ac:dyDescent="0.3">
      <c r="A21" s="8" t="s">
        <v>55</v>
      </c>
      <c r="B21" s="50"/>
      <c r="C21" s="10"/>
      <c r="D21" s="28"/>
      <c r="E21" s="28"/>
      <c r="F21" s="28"/>
      <c r="G21" s="28"/>
      <c r="H21" s="28">
        <v>500</v>
      </c>
      <c r="I21" s="61" t="s">
        <v>58</v>
      </c>
      <c r="J21" s="46"/>
    </row>
    <row r="22" spans="1:10" ht="15.75" outlineLevel="2" thickBot="1" x14ac:dyDescent="0.3">
      <c r="A22" s="8" t="s">
        <v>17</v>
      </c>
      <c r="B22" s="11">
        <v>75</v>
      </c>
      <c r="C22" s="10">
        <v>301</v>
      </c>
      <c r="D22" s="28">
        <v>114.6</v>
      </c>
      <c r="E22" s="28">
        <v>677.4</v>
      </c>
      <c r="F22" s="28">
        <v>74.8</v>
      </c>
      <c r="G22" s="28">
        <v>83</v>
      </c>
      <c r="H22" s="28">
        <f>5650*0.2</f>
        <v>1130</v>
      </c>
      <c r="I22" s="61" t="s">
        <v>63</v>
      </c>
      <c r="J22" s="46"/>
    </row>
    <row r="23" spans="1:10" ht="15.75" outlineLevel="2" thickBot="1" x14ac:dyDescent="0.3">
      <c r="A23" s="8" t="s">
        <v>18</v>
      </c>
      <c r="B23" s="39">
        <v>245</v>
      </c>
      <c r="C23" s="40"/>
      <c r="D23" s="40"/>
      <c r="E23" s="40"/>
      <c r="F23" s="40"/>
      <c r="G23" s="40"/>
      <c r="H23" s="40"/>
      <c r="I23" s="61" t="s">
        <v>38</v>
      </c>
      <c r="J23" s="46"/>
    </row>
    <row r="24" spans="1:10" ht="15.75" outlineLevel="2" thickBot="1" x14ac:dyDescent="0.3">
      <c r="A24" s="8" t="s">
        <v>27</v>
      </c>
      <c r="B24" s="39"/>
      <c r="C24" s="41">
        <v>1575</v>
      </c>
      <c r="D24" s="42"/>
      <c r="E24" s="42"/>
      <c r="F24" s="42"/>
      <c r="G24" s="42"/>
      <c r="H24" s="42"/>
      <c r="I24" s="61" t="s">
        <v>38</v>
      </c>
      <c r="J24" s="46"/>
    </row>
    <row r="25" spans="1:10" ht="15.75" outlineLevel="2" thickBot="1" x14ac:dyDescent="0.3">
      <c r="A25" s="8" t="s">
        <v>29</v>
      </c>
      <c r="B25" s="39"/>
      <c r="C25" s="41"/>
      <c r="D25" s="43">
        <v>119.6</v>
      </c>
      <c r="E25" s="43"/>
      <c r="F25" s="43"/>
      <c r="G25" s="43"/>
      <c r="H25" s="43"/>
      <c r="I25" s="61" t="s">
        <v>36</v>
      </c>
      <c r="J25" s="46"/>
    </row>
    <row r="26" spans="1:10" ht="27" outlineLevel="2" thickBot="1" x14ac:dyDescent="0.3">
      <c r="A26" s="8" t="s">
        <v>45</v>
      </c>
      <c r="B26" s="39"/>
      <c r="C26" s="41"/>
      <c r="D26" s="43">
        <v>0</v>
      </c>
      <c r="E26" s="43">
        <v>3050</v>
      </c>
      <c r="F26" s="43">
        <v>0</v>
      </c>
      <c r="G26" s="43">
        <v>400</v>
      </c>
      <c r="H26" s="43">
        <v>5600</v>
      </c>
      <c r="I26" s="61" t="s">
        <v>39</v>
      </c>
      <c r="J26" s="46"/>
    </row>
    <row r="27" spans="1:10" ht="27" outlineLevel="1" thickBot="1" x14ac:dyDescent="0.3">
      <c r="A27" s="8" t="s">
        <v>19</v>
      </c>
      <c r="B27" s="39">
        <v>3208.21</v>
      </c>
      <c r="C27" s="44">
        <f>SUM(C9:C24)</f>
        <v>4738.12</v>
      </c>
      <c r="D27" s="40">
        <f>SUM(D9:D26)</f>
        <v>3444.3199999999997</v>
      </c>
      <c r="E27" s="40">
        <f>SUM(E9:E26)</f>
        <v>6190.58</v>
      </c>
      <c r="F27" s="40">
        <f>SUM(F9:F26)</f>
        <v>1403.95</v>
      </c>
      <c r="G27" s="40">
        <f>SUM(G9:G26)</f>
        <v>3429.4500000000003</v>
      </c>
      <c r="H27" s="40">
        <f>SUM(H9:H26)</f>
        <v>10451.496999999999</v>
      </c>
      <c r="I27" s="61"/>
      <c r="J27" s="46"/>
    </row>
    <row r="28" spans="1:10" ht="15.75" outlineLevel="1" thickBot="1" x14ac:dyDescent="0.3">
      <c r="A28" s="8"/>
      <c r="B28" s="16"/>
      <c r="C28" s="12"/>
      <c r="D28" s="29"/>
      <c r="E28" s="29"/>
      <c r="F28" s="29"/>
      <c r="G28" s="29"/>
      <c r="H28" s="29"/>
      <c r="I28" s="61"/>
      <c r="J28" s="46"/>
    </row>
    <row r="29" spans="1:10" ht="15.75" outlineLevel="1" thickBot="1" x14ac:dyDescent="0.3">
      <c r="A29" s="8"/>
      <c r="B29" s="18" t="s">
        <v>0</v>
      </c>
      <c r="C29" s="17" t="s">
        <v>1</v>
      </c>
      <c r="D29" s="31" t="s">
        <v>28</v>
      </c>
      <c r="E29" s="31" t="s">
        <v>34</v>
      </c>
      <c r="F29" s="31" t="s">
        <v>41</v>
      </c>
      <c r="G29" s="31" t="s">
        <v>41</v>
      </c>
      <c r="H29" s="31" t="s">
        <v>46</v>
      </c>
      <c r="I29" s="61"/>
      <c r="J29" s="46"/>
    </row>
    <row r="30" spans="1:10" ht="27" outlineLevel="1" thickBot="1" x14ac:dyDescent="0.3">
      <c r="A30" s="8" t="s">
        <v>20</v>
      </c>
      <c r="B30" s="5" t="s">
        <v>2</v>
      </c>
      <c r="C30" s="5" t="s">
        <v>2</v>
      </c>
      <c r="D30" s="21" t="s">
        <v>2</v>
      </c>
      <c r="E30" s="45" t="s">
        <v>2</v>
      </c>
      <c r="F30" s="45">
        <v>44531</v>
      </c>
      <c r="G30" s="21" t="s">
        <v>42</v>
      </c>
      <c r="H30" s="21" t="s">
        <v>47</v>
      </c>
      <c r="I30" s="61"/>
      <c r="J30" s="46"/>
    </row>
    <row r="31" spans="1:10" ht="15.75" outlineLevel="2" thickBot="1" x14ac:dyDescent="0.3">
      <c r="A31" s="8" t="s">
        <v>21</v>
      </c>
      <c r="B31" s="9">
        <v>20.3</v>
      </c>
      <c r="C31" s="10">
        <v>309</v>
      </c>
      <c r="D31" s="28">
        <v>114.6</v>
      </c>
      <c r="E31" s="28">
        <v>677.4</v>
      </c>
      <c r="F31" s="28">
        <v>0</v>
      </c>
      <c r="G31" s="28">
        <v>74.8</v>
      </c>
      <c r="H31" s="28">
        <f>H22</f>
        <v>1130</v>
      </c>
      <c r="I31" s="61" t="s">
        <v>64</v>
      </c>
      <c r="J31" s="46"/>
    </row>
    <row r="32" spans="1:10" ht="15.75" outlineLevel="2" thickBot="1" x14ac:dyDescent="0.3">
      <c r="A32" s="8" t="s">
        <v>22</v>
      </c>
      <c r="B32" s="5"/>
      <c r="C32" s="12"/>
      <c r="D32" s="29"/>
      <c r="E32" s="29"/>
      <c r="F32" s="29"/>
      <c r="G32" s="29"/>
      <c r="H32" s="29"/>
      <c r="I32" s="61"/>
      <c r="J32" s="46"/>
    </row>
    <row r="33" spans="1:10" ht="15.75" outlineLevel="2" thickBot="1" x14ac:dyDescent="0.3">
      <c r="A33" s="8" t="s">
        <v>23</v>
      </c>
      <c r="B33" s="9">
        <v>3500</v>
      </c>
      <c r="C33" s="10">
        <v>4000</v>
      </c>
      <c r="D33" s="28">
        <v>4100</v>
      </c>
      <c r="E33" s="28">
        <v>4510</v>
      </c>
      <c r="F33" s="28">
        <v>4735</v>
      </c>
      <c r="G33" s="28">
        <v>4735</v>
      </c>
      <c r="H33" s="28">
        <f>G33*1.025</f>
        <v>4853.375</v>
      </c>
      <c r="I33" s="61" t="s">
        <v>65</v>
      </c>
      <c r="J33" s="46"/>
    </row>
    <row r="34" spans="1:10" ht="15.75" outlineLevel="2" thickBot="1" x14ac:dyDescent="0.3">
      <c r="A34" s="8" t="s">
        <v>35</v>
      </c>
      <c r="B34" s="9">
        <v>1000</v>
      </c>
      <c r="C34" s="26">
        <v>500</v>
      </c>
      <c r="D34" s="28"/>
      <c r="E34" s="28">
        <v>750</v>
      </c>
      <c r="F34" s="28"/>
      <c r="G34" s="28"/>
      <c r="H34" s="28"/>
      <c r="I34" s="61"/>
      <c r="J34" s="46"/>
    </row>
    <row r="35" spans="1:10" ht="27" outlineLevel="2" thickBot="1" x14ac:dyDescent="0.3">
      <c r="A35" s="8" t="s">
        <v>24</v>
      </c>
      <c r="B35" s="9">
        <v>75</v>
      </c>
      <c r="C35" s="12"/>
      <c r="D35" s="29"/>
      <c r="E35" s="29"/>
      <c r="F35" s="29"/>
      <c r="G35" s="29"/>
      <c r="H35" s="29"/>
      <c r="I35" s="61" t="s">
        <v>32</v>
      </c>
      <c r="J35" s="46"/>
    </row>
    <row r="36" spans="1:10" ht="15.75" outlineLevel="1" thickBot="1" x14ac:dyDescent="0.3">
      <c r="A36" s="8" t="s">
        <v>25</v>
      </c>
      <c r="B36" s="9">
        <v>4662.3</v>
      </c>
      <c r="C36" s="10">
        <f>SUM(C31:C34)</f>
        <v>4809</v>
      </c>
      <c r="D36" s="28">
        <f>SUM(D31:D35)</f>
        <v>4214.6000000000004</v>
      </c>
      <c r="E36" s="28">
        <f>SUM(E31:E34)</f>
        <v>5937.4</v>
      </c>
      <c r="F36" s="28">
        <f>F33</f>
        <v>4735</v>
      </c>
      <c r="G36" s="28">
        <f>G31+G33</f>
        <v>4809.8</v>
      </c>
      <c r="H36" s="28">
        <f>SUM(H31:H35)</f>
        <v>5983.375</v>
      </c>
      <c r="I36" s="61"/>
      <c r="J36" s="46"/>
    </row>
    <row r="37" spans="1:10" ht="15.75" outlineLevel="1" thickBot="1" x14ac:dyDescent="0.3">
      <c r="A37" s="8"/>
      <c r="B37" s="5"/>
      <c r="C37" s="12"/>
      <c r="D37" s="29"/>
      <c r="E37" s="29"/>
      <c r="F37" s="29"/>
      <c r="G37" s="29"/>
      <c r="H37" s="29"/>
      <c r="I37" s="61"/>
      <c r="J37" s="46"/>
    </row>
    <row r="38" spans="1:10" ht="27" thickBot="1" x14ac:dyDescent="0.3">
      <c r="A38" s="8" t="s">
        <v>26</v>
      </c>
      <c r="B38" s="9">
        <v>4999.7299999999996</v>
      </c>
      <c r="C38" s="9">
        <v>5070.6099999999997</v>
      </c>
      <c r="D38" s="27">
        <f>D6+D36-D27</f>
        <v>5840.8899999999994</v>
      </c>
      <c r="E38" s="27">
        <v>5548.71</v>
      </c>
      <c r="F38" s="27">
        <v>8879.76</v>
      </c>
      <c r="G38" s="27" t="s">
        <v>67</v>
      </c>
      <c r="H38" s="27">
        <f>6854.36+H36-H27</f>
        <v>2386.2380000000012</v>
      </c>
      <c r="I38" s="62" t="s">
        <v>59</v>
      </c>
      <c r="J38" s="46"/>
    </row>
    <row r="39" spans="1:10" x14ac:dyDescent="0.25">
      <c r="I39" s="61"/>
      <c r="J39" s="46"/>
    </row>
    <row r="40" spans="1:10" x14ac:dyDescent="0.25">
      <c r="A40" s="53" t="s">
        <v>48</v>
      </c>
      <c r="B40" s="56"/>
      <c r="C40" s="56"/>
      <c r="D40" s="56"/>
      <c r="E40" s="57"/>
      <c r="F40" s="56"/>
      <c r="G40" s="56"/>
      <c r="H40" s="56"/>
      <c r="I40" s="61"/>
      <c r="J40" s="46"/>
    </row>
    <row r="41" spans="1:10" x14ac:dyDescent="0.25">
      <c r="A41" s="52"/>
      <c r="B41" s="56"/>
      <c r="C41" s="58" t="s">
        <v>49</v>
      </c>
      <c r="D41" s="59">
        <v>8879.76</v>
      </c>
      <c r="E41" s="64">
        <f>-(2006.22+61.28)+42</f>
        <v>-2025.5</v>
      </c>
      <c r="F41" s="60" t="s">
        <v>50</v>
      </c>
      <c r="G41" s="59">
        <f>SUM(D41:E41)</f>
        <v>6854.26</v>
      </c>
      <c r="H41" s="56"/>
      <c r="I41" s="56"/>
    </row>
    <row r="42" spans="1:10" x14ac:dyDescent="0.25">
      <c r="I42" s="56"/>
    </row>
    <row r="43" spans="1:10" x14ac:dyDescent="0.25">
      <c r="I43" s="56"/>
    </row>
    <row r="44" spans="1:10" x14ac:dyDescent="0.25">
      <c r="I44" s="56"/>
    </row>
    <row r="45" spans="1:10" x14ac:dyDescent="0.25">
      <c r="I45" s="56"/>
    </row>
    <row r="46" spans="1:10" x14ac:dyDescent="0.25">
      <c r="I46" s="56"/>
    </row>
    <row r="47" spans="1:10" x14ac:dyDescent="0.25">
      <c r="I47" s="56"/>
    </row>
    <row r="48" spans="1:10" x14ac:dyDescent="0.25">
      <c r="I48" s="56"/>
    </row>
    <row r="49" spans="9:9" x14ac:dyDescent="0.25">
      <c r="I49" s="56"/>
    </row>
    <row r="50" spans="9:9" x14ac:dyDescent="0.25">
      <c r="I50" s="56"/>
    </row>
    <row r="51" spans="9:9" x14ac:dyDescent="0.25">
      <c r="I51" s="56"/>
    </row>
    <row r="52" spans="9:9" x14ac:dyDescent="0.25">
      <c r="I52" s="56"/>
    </row>
    <row r="53" spans="9:9" x14ac:dyDescent="0.25">
      <c r="I53" s="56"/>
    </row>
    <row r="54" spans="9:9" x14ac:dyDescent="0.25">
      <c r="I54" s="56"/>
    </row>
    <row r="55" spans="9:9" x14ac:dyDescent="0.25">
      <c r="I55" s="56"/>
    </row>
    <row r="56" spans="9:9" x14ac:dyDescent="0.25">
      <c r="I56" s="56"/>
    </row>
    <row r="57" spans="9:9" x14ac:dyDescent="0.25">
      <c r="I57" s="56"/>
    </row>
  </sheetData>
  <mergeCells count="4">
    <mergeCell ref="B14:B16"/>
    <mergeCell ref="C14:C16"/>
    <mergeCell ref="B12:B13"/>
    <mergeCell ref="C12:C13"/>
  </mergeCells>
  <pageMargins left="0.51181102362204722" right="0.51181102362204722" top="0.35433070866141736" bottom="0.15748031496062992" header="0.11811023622047245" footer="0.11811023622047245"/>
  <pageSetup scale="78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2021-12-07T15:28:12Z</cp:lastPrinted>
  <dcterms:created xsi:type="dcterms:W3CDTF">2018-11-26T15:00:07Z</dcterms:created>
  <dcterms:modified xsi:type="dcterms:W3CDTF">2021-12-07T15:39:19Z</dcterms:modified>
</cp:coreProperties>
</file>